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Bplus">'Sheet1'!$A$27</definedName>
    <definedName name="Bplus_Drop">'Sheet1'!$A$24</definedName>
    <definedName name="Bplus_Unloaded">'Sheet1'!$A$21</definedName>
    <definedName name="Fixed_Bias">'Sheet1'!$A$12</definedName>
    <definedName name="Load">'Sheet1'!$A$12</definedName>
    <definedName name="Load_Ideal">'Sheet1'!$A$30</definedName>
    <definedName name="Preamp_N">'Sheet1'!$A$10</definedName>
    <definedName name="Pwr_Tube_Current">'Sheet1'!$A$36</definedName>
    <definedName name="Pwr_Tube_Disp">'Sheet1'!$A$15</definedName>
    <definedName name="Pwr_Tube_N">'Sheet1'!$A$11</definedName>
    <definedName name="Pwr_Tube_Output">'Sheet1'!$A$33</definedName>
    <definedName name="Rectifier_Eff">'Sheet1'!$A$18</definedName>
    <definedName name="Trans_V">'Sheet1'!$A$9</definedName>
    <definedName name="Unloaded_Bplus">'Sheet1'!$A$21</definedName>
  </definedNames>
  <calcPr fullCalcOnLoad="1"/>
</workbook>
</file>

<file path=xl/sharedStrings.xml><?xml version="1.0" encoding="utf-8"?>
<sst xmlns="http://schemas.openxmlformats.org/spreadsheetml/2006/main" count="44" uniqueCount="41">
  <si>
    <t>Amplifier Power Transformer Calculations</t>
  </si>
  <si>
    <t>Enter values in blue</t>
  </si>
  <si>
    <r>
      <rPr>
        <sz val="10"/>
        <color indexed="62"/>
        <rFont val="Arial"/>
        <family val="2"/>
      </rPr>
      <t xml:space="preserve"> Sample values are for an AB763 blackface </t>
    </r>
    <r>
      <rPr>
        <i/>
        <sz val="10"/>
        <color indexed="62"/>
        <rFont val="Arial"/>
        <family val="2"/>
      </rPr>
      <t>Deluxe Reverb</t>
    </r>
    <r>
      <rPr>
        <sz val="10"/>
        <color indexed="62"/>
        <rFont val="Arial"/>
        <family val="2"/>
      </rPr>
      <t>. By Rob Robinette</t>
    </r>
  </si>
  <si>
    <t>B+ Current</t>
  </si>
  <si>
    <t xml:space="preserve"> B+ current is supplied by the power transformer high voltage secondary</t>
  </si>
  <si>
    <t xml:space="preserve"> Volts, Power transformer voltage, for 330-0-330 rated transformer enter 330</t>
  </si>
  <si>
    <t xml:space="preserve"> Number of Preamp Tubes</t>
  </si>
  <si>
    <t xml:space="preserve"> Number of Power Tubes</t>
  </si>
  <si>
    <t xml:space="preserve"> Ohms, Output Transformer Primary Load, leave blank to use the calculated ideal load</t>
  </si>
  <si>
    <t>Max Power Tube Plate Dissipation: KT88/6550: 42, KT66: 25, EL34/6CA7: 25, 6V6: 12, EL84/6BQ5: 12</t>
  </si>
  <si>
    <t xml:space="preserve"> Watts</t>
  </si>
  <si>
    <t>6L6GC: 30, 6L6WGB/5881: 23, 6L6/G/GA/GB/WGA/5932: 19</t>
  </si>
  <si>
    <t>Rectifier Efficiency: Solid state full wave diode: 1.37, GZ34: 1.36, EZ81: 1.30, 5U4B: 1.28, 5Y3: 1.25</t>
  </si>
  <si>
    <t>Unloaded B+ Voltage</t>
  </si>
  <si>
    <t xml:space="preserve"> Volts, This would be the B+ voltage with no preamp or power tubes installed</t>
  </si>
  <si>
    <t>B+ Voltage Drop Under Load</t>
  </si>
  <si>
    <t xml:space="preserve"> Volts (approximated at 7% drop)</t>
  </si>
  <si>
    <t>B+ Voltage</t>
  </si>
  <si>
    <t>Under Load</t>
  </si>
  <si>
    <t xml:space="preserve"> Volts</t>
  </si>
  <si>
    <t>Calculated Ideal Output Transformer Plate-to-Plate Load</t>
  </si>
  <si>
    <t xml:space="preserve"> Ohms</t>
  </si>
  <si>
    <t>Power Tube Power Use</t>
  </si>
  <si>
    <t>Power Tube Current Use</t>
  </si>
  <si>
    <t xml:space="preserve"> Milliamps</t>
  </si>
  <si>
    <t>B+ Total Current &amp; Power Use</t>
  </si>
  <si>
    <t xml:space="preserve"> Milliamps current</t>
  </si>
  <si>
    <t xml:space="preserve"> Watts power</t>
  </si>
  <si>
    <t>5 Volt Rectifier Heater Current</t>
  </si>
  <si>
    <t>The GZ34 rectifier uses 1.9 amps of 5V heater current.</t>
  </si>
  <si>
    <t xml:space="preserve"> Other rectifiers: 5Y3 2A, 5AR4 1.9A, 5U4 3A, 5V4 2A, 5R4 2A, GZ37 2.8A</t>
  </si>
  <si>
    <t xml:space="preserve"> Amps of 5V current</t>
  </si>
  <si>
    <t xml:space="preserve"> Watts of power</t>
  </si>
  <si>
    <t>6.3 Volt Cathode Heater Current</t>
  </si>
  <si>
    <t>Heater current: Preamp tubes: 0.3A, KT88/6550: 1.6A, KT66: 1.3A, EL34/6CA7: 1.5A, 6V6: 0.45A</t>
  </si>
  <si>
    <t xml:space="preserve"> EL84/6BQ5: 0.8A, 6L6: 0.9A, 5881: 0.9A, EZ81 1.0A</t>
  </si>
  <si>
    <t xml:space="preserve"> Amps per preamp tube</t>
  </si>
  <si>
    <t xml:space="preserve"> Amps per power tube</t>
  </si>
  <si>
    <t xml:space="preserve"> Amps Total 6.3V current</t>
  </si>
  <si>
    <t>Total Amp Power Used</t>
  </si>
  <si>
    <t xml:space="preserve"> 5V + 6.3V + B+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</si>
</sst>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1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4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0" xfId="0" applyFont="1" applyAlignment="1">
      <alignment horizontal="right"/>
    </xf>
    <xf numFmtId="164" fontId="9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A9" sqref="A9"/>
    </sheetView>
  </sheetViews>
  <sheetFormatPr defaultColWidth="10.28125" defaultRowHeight="12.75"/>
  <cols>
    <col min="1" max="16384" width="11.57421875" style="0" customWidth="1"/>
  </cols>
  <sheetData>
    <row r="1" ht="24">
      <c r="A1" s="1" t="s">
        <v>0</v>
      </c>
    </row>
    <row r="2" s="3" customFormat="1" ht="12.75">
      <c r="A2" s="2"/>
    </row>
    <row r="3" s="5" customFormat="1" ht="15">
      <c r="A3" s="4" t="s">
        <v>1</v>
      </c>
    </row>
    <row r="4" spans="1:2" s="5" customFormat="1" ht="16.5">
      <c r="A4"/>
      <c r="B4" s="6" t="s">
        <v>2</v>
      </c>
    </row>
    <row r="6" ht="17.25">
      <c r="A6" s="7" t="s">
        <v>3</v>
      </c>
    </row>
    <row r="7" ht="12.75">
      <c r="B7" t="s">
        <v>4</v>
      </c>
    </row>
    <row r="9" spans="1:2" ht="12.75">
      <c r="A9" s="8">
        <v>330</v>
      </c>
      <c r="B9" s="6" t="s">
        <v>5</v>
      </c>
    </row>
    <row r="10" spans="1:2" ht="12.75">
      <c r="A10" s="8">
        <v>6</v>
      </c>
      <c r="B10" s="6" t="s">
        <v>6</v>
      </c>
    </row>
    <row r="11" spans="1:2" ht="12.75">
      <c r="A11" s="8">
        <v>2</v>
      </c>
      <c r="B11" s="6" t="s">
        <v>7</v>
      </c>
    </row>
    <row r="12" spans="1:2" ht="14.25">
      <c r="A12" s="9"/>
      <c r="B12" s="6" t="s">
        <v>8</v>
      </c>
    </row>
    <row r="14" ht="12.75">
      <c r="A14" t="s">
        <v>9</v>
      </c>
    </row>
    <row r="15" spans="1:4" ht="12.75">
      <c r="A15" s="8">
        <v>12</v>
      </c>
      <c r="B15" s="6" t="s">
        <v>10</v>
      </c>
      <c r="D15" s="10" t="s">
        <v>11</v>
      </c>
    </row>
    <row r="17" ht="12.75">
      <c r="A17" t="s">
        <v>12</v>
      </c>
    </row>
    <row r="18" ht="12.75">
      <c r="A18" s="8">
        <v>1.36</v>
      </c>
    </row>
    <row r="20" ht="12.75">
      <c r="A20" t="s">
        <v>13</v>
      </c>
    </row>
    <row r="21" spans="1:2" ht="12.75">
      <c r="A21" s="11">
        <f>A9*A18</f>
        <v>448.79999999999995</v>
      </c>
      <c r="B21" t="s">
        <v>14</v>
      </c>
    </row>
    <row r="23" ht="12.75">
      <c r="A23" t="s">
        <v>15</v>
      </c>
    </row>
    <row r="24" spans="1:2" ht="12.75">
      <c r="A24" s="11">
        <f>A21*0.07</f>
        <v>31.416</v>
      </c>
      <c r="B24" t="s">
        <v>16</v>
      </c>
    </row>
    <row r="26" spans="1:2" ht="12.75">
      <c r="A26" t="s">
        <v>17</v>
      </c>
      <c r="B26" t="s">
        <v>18</v>
      </c>
    </row>
    <row r="27" spans="1:2" ht="12.75">
      <c r="A27" s="11">
        <f>Bplus_Unloaded-Bplus_Drop</f>
        <v>417.38399999999996</v>
      </c>
      <c r="B27" t="s">
        <v>19</v>
      </c>
    </row>
    <row r="29" ht="12.75">
      <c r="A29" t="s">
        <v>20</v>
      </c>
    </row>
    <row r="30" spans="1:2" ht="12.75">
      <c r="A30" s="12">
        <f>Bplus^2/Pwr_Tube_Disp</f>
        <v>14517.450287999998</v>
      </c>
      <c r="B30" t="s">
        <v>21</v>
      </c>
    </row>
    <row r="32" ht="12.75">
      <c r="A32" t="s">
        <v>22</v>
      </c>
    </row>
    <row r="33" spans="1:2" ht="14.25">
      <c r="A33" s="11">
        <f>IF(Load="",A11*(Bplus-30)^2/Load_Ideal,A11*(Bplus-30)^2/Load)</f>
        <v>20.673928338510454</v>
      </c>
      <c r="B33" t="s">
        <v>10</v>
      </c>
    </row>
    <row r="35" ht="12.75">
      <c r="A35" t="s">
        <v>23</v>
      </c>
    </row>
    <row r="36" spans="1:2" ht="14.25">
      <c r="A36" s="11">
        <f>A33/A27*1000</f>
        <v>49.53215345703346</v>
      </c>
      <c r="B36" t="s">
        <v>24</v>
      </c>
    </row>
    <row r="38" spans="1:2" ht="12.75">
      <c r="A38" s="2" t="s">
        <v>25</v>
      </c>
      <c r="B38" s="2"/>
    </row>
    <row r="39" spans="1:2" ht="12.75">
      <c r="A39" s="13">
        <f>A36+(3.6*A10*2)</f>
        <v>92.73215345703346</v>
      </c>
      <c r="B39" s="2" t="s">
        <v>26</v>
      </c>
    </row>
    <row r="40" spans="1:2" ht="12.75">
      <c r="A40" s="13">
        <f>(A39/1000)*A27</f>
        <v>38.70491713851045</v>
      </c>
      <c r="B40" s="2" t="s">
        <v>27</v>
      </c>
    </row>
    <row r="42" ht="17.25">
      <c r="A42" s="7" t="s">
        <v>28</v>
      </c>
    </row>
    <row r="43" ht="12.75">
      <c r="A43" t="s">
        <v>29</v>
      </c>
    </row>
    <row r="44" ht="12.75">
      <c r="B44" t="s">
        <v>30</v>
      </c>
    </row>
    <row r="45" spans="1:2" ht="12.75">
      <c r="A45" s="8">
        <v>1.9</v>
      </c>
      <c r="B45" s="8" t="s">
        <v>31</v>
      </c>
    </row>
    <row r="46" spans="1:2" ht="12.75">
      <c r="A46" s="2">
        <f>A45*5</f>
        <v>9.5</v>
      </c>
      <c r="B46" s="2" t="s">
        <v>32</v>
      </c>
    </row>
    <row r="48" ht="17.25">
      <c r="A48" s="7" t="s">
        <v>33</v>
      </c>
    </row>
    <row r="49" ht="12.75">
      <c r="A49" t="s">
        <v>34</v>
      </c>
    </row>
    <row r="50" ht="12.75">
      <c r="B50" t="s">
        <v>35</v>
      </c>
    </row>
    <row r="52" spans="1:2" ht="12.75">
      <c r="A52">
        <v>0.30000000000000004</v>
      </c>
      <c r="B52" t="s">
        <v>36</v>
      </c>
    </row>
    <row r="53" spans="1:2" ht="12.75">
      <c r="A53" s="8">
        <v>0.45</v>
      </c>
      <c r="B53" s="6" t="s">
        <v>37</v>
      </c>
    </row>
    <row r="54" spans="1:2" ht="12.75">
      <c r="A54" s="2">
        <f>A10*A52+A11*A53</f>
        <v>2.7</v>
      </c>
      <c r="B54" s="2" t="s">
        <v>38</v>
      </c>
    </row>
    <row r="55" spans="1:2" ht="12.75">
      <c r="A55" s="13">
        <f>A54*6.3</f>
        <v>17.01</v>
      </c>
      <c r="B55" s="2" t="s">
        <v>32</v>
      </c>
    </row>
    <row r="57" ht="17.25">
      <c r="A57" s="7" t="s">
        <v>39</v>
      </c>
    </row>
    <row r="58" ht="12.75">
      <c r="B58" t="s">
        <v>40</v>
      </c>
    </row>
    <row r="59" spans="1:2" ht="15">
      <c r="A59" s="14">
        <f>A40+A46+A55</f>
        <v>65.21491713851046</v>
      </c>
      <c r="B59" s="15" t="s">
        <v>32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/>
  <cp:keywords>amp, amplifier, tube, valve, Fender, AB763, blackface, black face, Deluxe Reverb, Twin Reverb, Super, Reverb, Bandmaster, Showman, theory, function, electric, guitar</cp:keywords>
  <dc:description>How the Fender AB763 Guitar Amplifier Functions</dc:description>
  <cp:lastModifiedBy/>
  <dcterms:created xsi:type="dcterms:W3CDTF">2016-05-29T13:13:02Z</dcterms:created>
  <dcterms:modified xsi:type="dcterms:W3CDTF">2017-06-21T13:06:33Z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 Border">
    <vt:lpwstr>tb, default</vt:lpwstr>
  </property>
  <property fmtid="{D5CDD505-2E9C-101B-9397-08002B2CF9AE}" pid="3" name="Microsoft Theme">
    <vt:lpwstr>none, default</vt:lpwstr>
  </property>
  <property fmtid="{D5CDD505-2E9C-101B-9397-08002B2CF9AE}" pid="4" name="ProgId">
    <vt:lpwstr>FrontPage.Editor.Document</vt:lpwstr>
  </property>
  <property fmtid="{D5CDD505-2E9C-101B-9397-08002B2CF9AE}" pid="5" name="viewport">
    <vt:lpwstr>width=device-width, initial-scale=1</vt:lpwstr>
  </property>
</Properties>
</file>